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NEVBD\IR WG\"/>
    </mc:Choice>
  </mc:AlternateContent>
  <xr:revisionPtr revIDLastSave="0" documentId="8_{CDF2F790-39EB-40F4-9E6A-37D6F1F6D8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d Flow Rate" sheetId="3" r:id="rId1"/>
    <sheet name="Find LBS A.I. Per Acre" sheetId="5" r:id="rId2"/>
  </sheets>
  <definedNames>
    <definedName name="_xlnm.Print_Area" localSheetId="0">'Find Flow Rate'!$A$2:$B$16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" l="1"/>
  <c r="B6" i="3"/>
  <c r="B14" i="5" l="1"/>
  <c r="P6" i="5"/>
  <c r="P9" i="5" s="1"/>
  <c r="P11" i="5" s="1"/>
  <c r="O6" i="5"/>
  <c r="O9" i="5" s="1"/>
  <c r="O11" i="5" s="1"/>
  <c r="N6" i="5"/>
  <c r="N9" i="5" s="1"/>
  <c r="N11" i="5" s="1"/>
  <c r="M6" i="5"/>
  <c r="M9" i="5" s="1"/>
  <c r="M11" i="5" s="1"/>
  <c r="L6" i="5"/>
  <c r="L9" i="5" s="1"/>
  <c r="L11" i="5" s="1"/>
  <c r="K6" i="5"/>
  <c r="K9" i="5" s="1"/>
  <c r="K11" i="5" s="1"/>
  <c r="J6" i="5"/>
  <c r="J9" i="5" s="1"/>
  <c r="J11" i="5" s="1"/>
  <c r="I6" i="5"/>
  <c r="I9" i="5" s="1"/>
  <c r="I11" i="5" s="1"/>
  <c r="H6" i="5"/>
  <c r="H9" i="5" s="1"/>
  <c r="H11" i="5" s="1"/>
  <c r="G6" i="5"/>
  <c r="G9" i="5" s="1"/>
  <c r="G11" i="5" s="1"/>
  <c r="F6" i="5"/>
  <c r="F9" i="5" s="1"/>
  <c r="F11" i="5" s="1"/>
  <c r="E6" i="5"/>
  <c r="E9" i="5" s="1"/>
  <c r="E11" i="5" s="1"/>
  <c r="D6" i="5"/>
  <c r="D9" i="5"/>
  <c r="D11" i="5" s="1"/>
  <c r="C6" i="5"/>
  <c r="C9" i="5" s="1"/>
  <c r="C11" i="5" s="1"/>
  <c r="C15" i="5" s="1"/>
  <c r="B6" i="5"/>
  <c r="B9" i="5" s="1"/>
  <c r="B11" i="5" s="1"/>
  <c r="B9" i="3"/>
  <c r="B14" i="3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O15" i="5" l="1"/>
  <c r="F15" i="5"/>
  <c r="N15" i="5"/>
  <c r="B15" i="5"/>
  <c r="H15" i="5"/>
  <c r="I15" i="5"/>
  <c r="J15" i="5"/>
  <c r="D15" i="5"/>
  <c r="G15" i="5"/>
  <c r="K15" i="5"/>
  <c r="L15" i="5"/>
  <c r="E15" i="5"/>
  <c r="M15" i="5"/>
  <c r="P15" i="5"/>
  <c r="B16" i="3"/>
  <c r="B17" i="3" s="1"/>
</calcChain>
</file>

<file path=xl/sharedStrings.xml><?xml version="1.0" encoding="utf-8"?>
<sst xmlns="http://schemas.openxmlformats.org/spreadsheetml/2006/main" count="62" uniqueCount="49">
  <si>
    <t>Permanone 31-66</t>
  </si>
  <si>
    <t>Trumpet</t>
  </si>
  <si>
    <t>Fyfanon ULV</t>
  </si>
  <si>
    <t>PERMETHRIN</t>
  </si>
  <si>
    <t>ANVIL 10+10</t>
  </si>
  <si>
    <t>ANVIL 2+2</t>
  </si>
  <si>
    <t>RESMETHRIN</t>
  </si>
  <si>
    <t>SUMITHRIN</t>
  </si>
  <si>
    <t>PYRETHRIN</t>
  </si>
  <si>
    <t>BIOMIST 3+15</t>
  </si>
  <si>
    <t>Permanone 4-8</t>
  </si>
  <si>
    <t>MALATHION</t>
  </si>
  <si>
    <t>NALED</t>
  </si>
  <si>
    <t>PYRETRIN</t>
  </si>
  <si>
    <t>ETO</t>
  </si>
  <si>
    <t>Pyrocide 7395 12-60</t>
  </si>
  <si>
    <t>Pyrocide 7067 5-25</t>
  </si>
  <si>
    <t>Evergreen 6-60</t>
  </si>
  <si>
    <t>Scourge 18.54</t>
  </si>
  <si>
    <t>Scourge 4-12</t>
  </si>
  <si>
    <t>Zenivex E20</t>
  </si>
  <si>
    <t>Aqua Reslin 20-20</t>
  </si>
  <si>
    <t>Malathion</t>
  </si>
  <si>
    <t>Number of Spray Nozzles</t>
  </si>
  <si>
    <t>Required Flow Rate Per Nozzle (OPM)</t>
  </si>
  <si>
    <t>Chemical being used</t>
  </si>
  <si>
    <t>Active ingredient</t>
  </si>
  <si>
    <t>Pounds of active ingredient/ gallon (from label)</t>
  </si>
  <si>
    <t>Parts Diluent</t>
  </si>
  <si>
    <t>Parts Adulticide</t>
  </si>
  <si>
    <t>Pounds of active ingredient/ oz</t>
  </si>
  <si>
    <t>Pounds of active ingredient/ oz in finished spray</t>
  </si>
  <si>
    <t>Desired application rate in lbs AI/ acre</t>
  </si>
  <si>
    <t>Plane speed (mph)</t>
  </si>
  <si>
    <t>Swath width (ft)</t>
  </si>
  <si>
    <t>Acres treated/ minute</t>
  </si>
  <si>
    <t>Required flow rate (oz/ min)</t>
  </si>
  <si>
    <t>Calculate LBS AI/ Acre at Desired Flow Rate</t>
  </si>
  <si>
    <t>Pounds of AI/ gallon</t>
  </si>
  <si>
    <t>Pounds of AI/ oz</t>
  </si>
  <si>
    <t>Desired flow rate in oz/ min</t>
  </si>
  <si>
    <t>Pounds of AI/ min</t>
  </si>
  <si>
    <t>Pounds of AI/ acre</t>
  </si>
  <si>
    <t>Required oz/ acre to achieve lbs AI/ acre</t>
  </si>
  <si>
    <t>Truck speed (mph)</t>
  </si>
  <si>
    <t>Fyfanon EW</t>
  </si>
  <si>
    <t>Calibration and Characterization</t>
  </si>
  <si>
    <t>PermaSease 4-4</t>
  </si>
  <si>
    <t>Permethrin &amp; PBO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</si>
</sst>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00"/>
    <numFmt numFmtId="165" formatCode="0.0000"/>
    <numFmt numFmtId="166" formatCode="0.000"/>
    <numFmt numFmtId="167" formatCode="_(* #,##0.000_);_(* \(#,##0.000\);_(* &quot;-&quot;??_);_(@_)"/>
    <numFmt numFmtId="168" formatCode="&quot;$&quot;#,##0\ ;\(&quot;$&quot;#,##0\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1" applyNumberFormat="0" applyFont="0" applyFill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165" fontId="5" fillId="0" borderId="2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12" fillId="0" borderId="0" xfId="0" applyFont="1"/>
    <xf numFmtId="0" fontId="12" fillId="0" borderId="4" xfId="0" applyFont="1" applyBorder="1"/>
    <xf numFmtId="0" fontId="10" fillId="3" borderId="8" xfId="0" applyFont="1" applyFill="1" applyBorder="1"/>
    <xf numFmtId="0" fontId="11" fillId="3" borderId="9" xfId="0" applyFont="1" applyFill="1" applyBorder="1"/>
    <xf numFmtId="0" fontId="12" fillId="0" borderId="3" xfId="0" applyFont="1" applyBorder="1"/>
    <xf numFmtId="0" fontId="12" fillId="0" borderId="3" xfId="0" applyFont="1" applyBorder="1" applyAlignment="1">
      <alignment horizontal="left" vertical="center"/>
    </xf>
    <xf numFmtId="0" fontId="12" fillId="0" borderId="6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166" fontId="12" fillId="0" borderId="4" xfId="0" applyNumberFormat="1" applyFont="1" applyBorder="1" applyAlignment="1">
      <alignment horizontal="right"/>
    </xf>
    <xf numFmtId="17" fontId="12" fillId="0" borderId="4" xfId="0" applyNumberFormat="1" applyFont="1" applyBorder="1" applyAlignment="1">
      <alignment horizontal="center"/>
    </xf>
    <xf numFmtId="43" fontId="12" fillId="0" borderId="4" xfId="1" applyFont="1" applyFill="1" applyBorder="1" applyAlignment="1">
      <alignment horizontal="right"/>
    </xf>
    <xf numFmtId="43" fontId="12" fillId="0" borderId="4" xfId="1" applyFont="1" applyFill="1" applyBorder="1" applyAlignment="1">
      <alignment horizontal="left"/>
    </xf>
    <xf numFmtId="167" fontId="12" fillId="0" borderId="4" xfId="1" applyNumberFormat="1" applyFont="1" applyFill="1" applyBorder="1"/>
    <xf numFmtId="43" fontId="12" fillId="0" borderId="4" xfId="1" applyFont="1" applyFill="1" applyBorder="1" applyAlignment="1">
      <alignment horizontal="center"/>
    </xf>
    <xf numFmtId="43" fontId="12" fillId="0" borderId="4" xfId="1" applyFont="1" applyFill="1" applyBorder="1"/>
    <xf numFmtId="165" fontId="12" fillId="0" borderId="4" xfId="0" applyNumberFormat="1" applyFont="1" applyBorder="1" applyAlignment="1">
      <alignment horizontal="right"/>
    </xf>
    <xf numFmtId="2" fontId="12" fillId="0" borderId="4" xfId="0" applyNumberFormat="1" applyFont="1" applyBorder="1"/>
    <xf numFmtId="2" fontId="12" fillId="0" borderId="4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0" fontId="12" fillId="3" borderId="4" xfId="0" applyFont="1" applyFill="1" applyBorder="1"/>
    <xf numFmtId="0" fontId="12" fillId="3" borderId="4" xfId="0" applyFont="1" applyFill="1" applyBorder="1" applyAlignment="1">
      <alignment horizontal="center" vertical="center"/>
    </xf>
    <xf numFmtId="0" fontId="10" fillId="3" borderId="4" xfId="0" applyFont="1" applyFill="1" applyBorder="1"/>
    <xf numFmtId="2" fontId="11" fillId="4" borderId="5" xfId="0" applyNumberFormat="1" applyFont="1" applyFill="1" applyBorder="1" applyAlignment="1" applyProtection="1">
      <alignment horizontal="center" vertical="center"/>
      <protection hidden="1"/>
    </xf>
    <xf numFmtId="166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165" fontId="11" fillId="4" borderId="4" xfId="0" applyNumberFormat="1" applyFont="1" applyFill="1" applyBorder="1" applyAlignment="1" applyProtection="1">
      <alignment horizontal="center" vertical="center"/>
      <protection hidden="1"/>
    </xf>
    <xf numFmtId="166" fontId="11" fillId="4" borderId="4" xfId="0" applyNumberFormat="1" applyFont="1" applyFill="1" applyBorder="1" applyAlignment="1" applyProtection="1">
      <alignment horizontal="center" vertical="center"/>
      <protection hidden="1"/>
    </xf>
    <xf numFmtId="164" fontId="11" fillId="4" borderId="4" xfId="0" applyNumberFormat="1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9" fontId="12" fillId="2" borderId="4" xfId="1" applyNumberFormat="1" applyFont="1" applyFill="1" applyBorder="1" applyAlignment="1" applyProtection="1">
      <alignment horizontal="center" vertical="center"/>
      <protection locked="0"/>
    </xf>
    <xf numFmtId="2" fontId="12" fillId="2" borderId="4" xfId="0" applyNumberFormat="1" applyFont="1" applyFill="1" applyBorder="1" applyAlignment="1" applyProtection="1">
      <alignment horizontal="center" vertical="center"/>
      <protection locked="0"/>
    </xf>
    <xf numFmtId="165" fontId="11" fillId="4" borderId="5" xfId="0" applyNumberFormat="1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39" fontId="12" fillId="2" borderId="5" xfId="1" applyNumberFormat="1" applyFont="1" applyFill="1" applyBorder="1" applyAlignment="1" applyProtection="1">
      <alignment horizontal="center" vertical="center"/>
      <protection locked="0"/>
    </xf>
    <xf numFmtId="165" fontId="12" fillId="2" borderId="5" xfId="0" applyNumberFormat="1" applyFont="1" applyFill="1" applyBorder="1" applyAlignment="1" applyProtection="1">
      <alignment horizontal="center" vertical="center"/>
      <protection locked="0"/>
    </xf>
  </cellXfs>
  <cellStyles count="9">
    <cellStyle name="Comma" xfId="1" builtinId="3"/>
    <cellStyle name="Comma0" xfId="2" xr:uid="{00000000-0005-0000-0000-000001000000}"/>
    <cellStyle name="Currency0" xfId="3" xr:uid="{00000000-0005-0000-0000-000003000000}"/>
    <cellStyle name="Date" xfId="4" xr:uid="{00000000-0005-0000-0000-000004000000}"/>
    <cellStyle name="Fixed" xfId="5" xr:uid="{00000000-0005-0000-0000-000005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zoomScale="80" zoomScaleNormal="80" workbookViewId="0">
      <selection activeCell="I14" sqref="I14"/>
    </sheetView>
  </sheetViews>
  <sheetFormatPr defaultRowHeight="12.5" x14ac:dyDescent="0.25"/>
  <cols>
    <col min="1" max="1" width="54.1796875" customWidth="1"/>
    <col min="2" max="2" width="18.81640625" customWidth="1"/>
  </cols>
  <sheetData>
    <row r="1" spans="1:3" ht="57.65" customHeight="1" thickBot="1" x14ac:dyDescent="0.4">
      <c r="A1" s="6"/>
      <c r="B1" s="6"/>
    </row>
    <row r="2" spans="1:3" ht="25" customHeight="1" x14ac:dyDescent="0.35">
      <c r="A2" s="8" t="s">
        <v>46</v>
      </c>
      <c r="B2" s="9"/>
    </row>
    <row r="3" spans="1:3" ht="18" customHeight="1" x14ac:dyDescent="0.35">
      <c r="A3" s="10" t="s">
        <v>25</v>
      </c>
      <c r="B3" s="39" t="s">
        <v>45</v>
      </c>
      <c r="C3" s="2"/>
    </row>
    <row r="4" spans="1:3" ht="18" customHeight="1" x14ac:dyDescent="0.35">
      <c r="A4" s="10" t="s">
        <v>26</v>
      </c>
      <c r="B4" s="39" t="s">
        <v>22</v>
      </c>
      <c r="C4" s="2"/>
    </row>
    <row r="5" spans="1:3" ht="18" customHeight="1" x14ac:dyDescent="0.3">
      <c r="A5" s="11" t="s">
        <v>27</v>
      </c>
      <c r="B5" s="40">
        <v>3.67</v>
      </c>
      <c r="C5" s="2"/>
    </row>
    <row r="6" spans="1:3" ht="18" customHeight="1" x14ac:dyDescent="0.35">
      <c r="A6" s="10" t="s">
        <v>30</v>
      </c>
      <c r="B6" s="38">
        <f>B5/128</f>
        <v>2.8671874999999999E-2</v>
      </c>
      <c r="C6" s="1"/>
    </row>
    <row r="7" spans="1:3" ht="18" customHeight="1" x14ac:dyDescent="0.35">
      <c r="A7" s="10" t="s">
        <v>28</v>
      </c>
      <c r="B7" s="39">
        <v>0</v>
      </c>
      <c r="C7" s="2"/>
    </row>
    <row r="8" spans="1:3" ht="18" customHeight="1" x14ac:dyDescent="0.35">
      <c r="A8" s="10" t="s">
        <v>29</v>
      </c>
      <c r="B8" s="39">
        <v>1</v>
      </c>
      <c r="C8" s="2"/>
    </row>
    <row r="9" spans="1:3" ht="18" customHeight="1" x14ac:dyDescent="0.35">
      <c r="A9" s="10" t="s">
        <v>31</v>
      </c>
      <c r="B9" s="38">
        <f>B6/(B7+B8)</f>
        <v>2.8671874999999999E-2</v>
      </c>
      <c r="C9" s="1"/>
    </row>
    <row r="10" spans="1:3" s="4" customFormat="1" ht="18" customHeight="1" x14ac:dyDescent="0.35">
      <c r="A10" s="10" t="s">
        <v>32</v>
      </c>
      <c r="B10" s="41">
        <v>3.7499999999999999E-2</v>
      </c>
      <c r="C10" s="1"/>
    </row>
    <row r="11" spans="1:3" ht="18" customHeight="1" x14ac:dyDescent="0.35">
      <c r="A11" s="10" t="s">
        <v>43</v>
      </c>
      <c r="B11" s="29">
        <f>B10/B9</f>
        <v>1.3079019073569482</v>
      </c>
      <c r="C11" s="1"/>
    </row>
    <row r="12" spans="1:3" ht="18" customHeight="1" x14ac:dyDescent="0.35">
      <c r="A12" s="10" t="s">
        <v>44</v>
      </c>
      <c r="B12" s="39">
        <v>10</v>
      </c>
      <c r="C12" s="2"/>
    </row>
    <row r="13" spans="1:3" ht="18" customHeight="1" x14ac:dyDescent="0.35">
      <c r="A13" s="10" t="s">
        <v>34</v>
      </c>
      <c r="B13" s="39">
        <v>300</v>
      </c>
      <c r="C13" s="2"/>
    </row>
    <row r="14" spans="1:3" ht="18" customHeight="1" x14ac:dyDescent="0.35">
      <c r="A14" s="10" t="s">
        <v>35</v>
      </c>
      <c r="B14" s="30">
        <f>(B12*5280/60)*B13/43560</f>
        <v>6.0606060606060606</v>
      </c>
      <c r="C14" s="1"/>
    </row>
    <row r="15" spans="1:3" ht="18" customHeight="1" x14ac:dyDescent="0.35">
      <c r="A15" s="10" t="s">
        <v>23</v>
      </c>
      <c r="B15" s="39">
        <v>1</v>
      </c>
    </row>
    <row r="16" spans="1:3" ht="18" customHeight="1" x14ac:dyDescent="0.35">
      <c r="A16" s="10" t="s">
        <v>36</v>
      </c>
      <c r="B16" s="30">
        <f>B11*B14</f>
        <v>7.9266782264057465</v>
      </c>
      <c r="C16" s="1"/>
    </row>
    <row r="17" spans="1:2" ht="18" customHeight="1" thickBot="1" x14ac:dyDescent="0.4">
      <c r="A17" s="12" t="s">
        <v>24</v>
      </c>
      <c r="B17" s="31">
        <f>B16/B15</f>
        <v>7.9266782264057465</v>
      </c>
    </row>
    <row r="55" spans="17:17" ht="13" x14ac:dyDescent="0.3">
      <c r="Q55" s="3"/>
    </row>
  </sheetData>
  <phoneticPr fontId="4" type="noConversion"/>
  <printOptions gridLines="1"/>
  <pageMargins left="0.5" right="0.25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"/>
  <sheetViews>
    <sheetView zoomScale="90" zoomScaleNormal="90" workbookViewId="0">
      <selection activeCell="T10" sqref="T10"/>
    </sheetView>
  </sheetViews>
  <sheetFormatPr defaultRowHeight="12.5" x14ac:dyDescent="0.25"/>
  <cols>
    <col min="1" max="1" width="54.1796875" customWidth="1"/>
    <col min="2" max="15" width="18.81640625" hidden="1" customWidth="1"/>
    <col min="16" max="16" width="18.81640625" customWidth="1"/>
  </cols>
  <sheetData>
    <row r="1" spans="1:18" ht="55.5" customHeight="1" x14ac:dyDescent="0.25">
      <c r="A1" s="5"/>
    </row>
    <row r="2" spans="1:18" ht="25" customHeight="1" x14ac:dyDescent="0.35">
      <c r="A2" s="28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8" ht="18" customHeight="1" x14ac:dyDescent="0.35">
      <c r="A3" s="7" t="s">
        <v>25</v>
      </c>
      <c r="B3" s="13" t="s">
        <v>21</v>
      </c>
      <c r="C3" s="13" t="s">
        <v>10</v>
      </c>
      <c r="D3" s="13" t="s">
        <v>0</v>
      </c>
      <c r="E3" s="13" t="s">
        <v>16</v>
      </c>
      <c r="F3" s="16" t="s">
        <v>15</v>
      </c>
      <c r="G3" s="13" t="s">
        <v>17</v>
      </c>
      <c r="H3" s="13" t="s">
        <v>19</v>
      </c>
      <c r="I3" s="13" t="s">
        <v>18</v>
      </c>
      <c r="J3" s="16" t="s">
        <v>20</v>
      </c>
      <c r="K3" s="13" t="s">
        <v>1</v>
      </c>
      <c r="L3" s="13" t="s">
        <v>2</v>
      </c>
      <c r="M3" s="13" t="s">
        <v>4</v>
      </c>
      <c r="N3" s="13" t="s">
        <v>5</v>
      </c>
      <c r="O3" s="13" t="s">
        <v>9</v>
      </c>
      <c r="P3" s="35" t="s">
        <v>47</v>
      </c>
      <c r="Q3" s="2"/>
      <c r="R3" s="2"/>
    </row>
    <row r="4" spans="1:18" ht="18" customHeight="1" x14ac:dyDescent="0.35">
      <c r="A4" s="7" t="s">
        <v>26</v>
      </c>
      <c r="B4" s="13" t="s">
        <v>3</v>
      </c>
      <c r="C4" s="13" t="s">
        <v>3</v>
      </c>
      <c r="D4" s="13" t="s">
        <v>3</v>
      </c>
      <c r="E4" s="13" t="s">
        <v>8</v>
      </c>
      <c r="F4" s="13" t="s">
        <v>13</v>
      </c>
      <c r="G4" s="13" t="s">
        <v>8</v>
      </c>
      <c r="H4" s="13" t="s">
        <v>6</v>
      </c>
      <c r="I4" s="13" t="s">
        <v>6</v>
      </c>
      <c r="J4" s="13" t="s">
        <v>14</v>
      </c>
      <c r="K4" s="13" t="s">
        <v>12</v>
      </c>
      <c r="L4" s="13" t="s">
        <v>11</v>
      </c>
      <c r="M4" s="13" t="s">
        <v>7</v>
      </c>
      <c r="N4" s="13" t="s">
        <v>7</v>
      </c>
      <c r="O4" s="13" t="s">
        <v>3</v>
      </c>
      <c r="P4" s="35" t="s">
        <v>48</v>
      </c>
      <c r="Q4" s="2"/>
      <c r="R4" s="2"/>
    </row>
    <row r="5" spans="1:18" ht="18" customHeight="1" x14ac:dyDescent="0.35">
      <c r="A5" s="7" t="s">
        <v>38</v>
      </c>
      <c r="B5" s="17">
        <v>1.67</v>
      </c>
      <c r="C5" s="18">
        <v>0.28899999999999998</v>
      </c>
      <c r="D5" s="18">
        <v>2.86</v>
      </c>
      <c r="E5" s="19">
        <v>0.36499999999999999</v>
      </c>
      <c r="F5" s="20">
        <v>1</v>
      </c>
      <c r="G5" s="21">
        <v>0.51</v>
      </c>
      <c r="H5" s="21">
        <v>0.3</v>
      </c>
      <c r="I5" s="21">
        <v>1.51</v>
      </c>
      <c r="J5" s="20">
        <v>1.48</v>
      </c>
      <c r="K5" s="21">
        <v>10.9</v>
      </c>
      <c r="L5" s="21">
        <v>9.9</v>
      </c>
      <c r="M5" s="21">
        <v>0.74</v>
      </c>
      <c r="N5" s="21">
        <v>0.15</v>
      </c>
      <c r="O5" s="21">
        <v>0.22500000000000001</v>
      </c>
      <c r="P5" s="36">
        <v>0.33439999999999998</v>
      </c>
      <c r="Q5" s="2"/>
      <c r="R5" s="2"/>
    </row>
    <row r="6" spans="1:18" ht="18" customHeight="1" x14ac:dyDescent="0.35">
      <c r="A6" s="7" t="s">
        <v>39</v>
      </c>
      <c r="B6" s="22">
        <f t="shared" ref="B6:J6" si="0">B5/128</f>
        <v>1.3046874999999999E-2</v>
      </c>
      <c r="C6" s="22">
        <f t="shared" si="0"/>
        <v>2.2578124999999998E-3</v>
      </c>
      <c r="D6" s="22">
        <f t="shared" si="0"/>
        <v>2.2343749999999999E-2</v>
      </c>
      <c r="E6" s="22">
        <f t="shared" si="0"/>
        <v>2.8515624999999999E-3</v>
      </c>
      <c r="F6" s="22">
        <f t="shared" si="0"/>
        <v>7.8125E-3</v>
      </c>
      <c r="G6" s="22">
        <f t="shared" si="0"/>
        <v>3.9843750000000001E-3</v>
      </c>
      <c r="H6" s="22">
        <f t="shared" si="0"/>
        <v>2.3437499999999999E-3</v>
      </c>
      <c r="I6" s="22">
        <f t="shared" si="0"/>
        <v>1.1796875E-2</v>
      </c>
      <c r="J6" s="22">
        <f t="shared" si="0"/>
        <v>1.15625E-2</v>
      </c>
      <c r="K6" s="22">
        <f t="shared" ref="K6:P6" si="1">K5/128</f>
        <v>8.5156250000000003E-2</v>
      </c>
      <c r="L6" s="22">
        <f t="shared" si="1"/>
        <v>7.7343750000000003E-2</v>
      </c>
      <c r="M6" s="22">
        <f t="shared" si="1"/>
        <v>5.7812499999999999E-3</v>
      </c>
      <c r="N6" s="22">
        <f t="shared" si="1"/>
        <v>1.171875E-3</v>
      </c>
      <c r="O6" s="22">
        <f t="shared" si="1"/>
        <v>1.7578125E-3</v>
      </c>
      <c r="P6" s="32">
        <f t="shared" si="1"/>
        <v>2.6124999999999998E-3</v>
      </c>
      <c r="Q6" s="1"/>
      <c r="R6" s="1"/>
    </row>
    <row r="7" spans="1:18" ht="18" customHeight="1" x14ac:dyDescent="0.35">
      <c r="A7" s="7" t="s">
        <v>28</v>
      </c>
      <c r="B7" s="13">
        <v>3</v>
      </c>
      <c r="C7" s="13">
        <v>0</v>
      </c>
      <c r="D7" s="13">
        <v>4</v>
      </c>
      <c r="E7" s="13">
        <v>0</v>
      </c>
      <c r="F7" s="13">
        <v>2.1</v>
      </c>
      <c r="G7" s="13">
        <v>0</v>
      </c>
      <c r="H7" s="13">
        <v>0</v>
      </c>
      <c r="I7" s="13">
        <v>4.5</v>
      </c>
      <c r="J7" s="13">
        <v>3.75</v>
      </c>
      <c r="K7" s="13">
        <v>0</v>
      </c>
      <c r="L7" s="13">
        <v>0</v>
      </c>
      <c r="M7" s="13">
        <v>1</v>
      </c>
      <c r="N7" s="13">
        <v>0</v>
      </c>
      <c r="O7" s="13">
        <v>0</v>
      </c>
      <c r="P7" s="35">
        <v>0</v>
      </c>
      <c r="Q7" s="2"/>
      <c r="R7" s="2"/>
    </row>
    <row r="8" spans="1:18" ht="18" customHeight="1" x14ac:dyDescent="0.35">
      <c r="A8" s="7" t="s">
        <v>29</v>
      </c>
      <c r="B8" s="13">
        <v>1</v>
      </c>
      <c r="C8" s="13">
        <v>1</v>
      </c>
      <c r="D8" s="13">
        <v>1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35">
        <v>1</v>
      </c>
      <c r="Q8" s="2"/>
      <c r="R8" s="2"/>
    </row>
    <row r="9" spans="1:18" ht="18" customHeight="1" x14ac:dyDescent="0.35">
      <c r="A9" s="10" t="s">
        <v>31</v>
      </c>
      <c r="B9" s="22">
        <f>B6/(B7+B8)</f>
        <v>3.2617187499999999E-3</v>
      </c>
      <c r="C9" s="22">
        <f>C6/(C7+C8)</f>
        <v>2.2578124999999998E-3</v>
      </c>
      <c r="D9" s="22">
        <f>D6/(D7+D8)</f>
        <v>4.4687499999999996E-3</v>
      </c>
      <c r="E9" s="22">
        <f t="shared" ref="E9:L9" si="2">E6/(E7+E8)</f>
        <v>2.8515624999999999E-3</v>
      </c>
      <c r="F9" s="22">
        <f>F6/(F7+F8)</f>
        <v>2.5201612903225806E-3</v>
      </c>
      <c r="G9" s="22">
        <f t="shared" si="2"/>
        <v>3.9843750000000001E-3</v>
      </c>
      <c r="H9" s="22">
        <f>H6/(H7+H8)</f>
        <v>2.3437499999999999E-3</v>
      </c>
      <c r="I9" s="22">
        <f t="shared" si="2"/>
        <v>2.1448863636363636E-3</v>
      </c>
      <c r="J9" s="22">
        <f>J6/(J7+J8)</f>
        <v>2.4342105263157896E-3</v>
      </c>
      <c r="K9" s="22">
        <f t="shared" si="2"/>
        <v>8.5156250000000003E-2</v>
      </c>
      <c r="L9" s="22">
        <f t="shared" si="2"/>
        <v>7.7343750000000003E-2</v>
      </c>
      <c r="M9" s="22">
        <f>M6/(M7+M8)</f>
        <v>2.890625E-3</v>
      </c>
      <c r="N9" s="22">
        <f>N6/(N7+N8)</f>
        <v>1.171875E-3</v>
      </c>
      <c r="O9" s="22">
        <f>O6/(O7+O8)</f>
        <v>1.7578125E-3</v>
      </c>
      <c r="P9" s="32">
        <f>P6/(P7+P8)</f>
        <v>2.6124999999999998E-3</v>
      </c>
      <c r="Q9" s="1"/>
      <c r="R9" s="1"/>
    </row>
    <row r="10" spans="1:18" ht="18" customHeight="1" x14ac:dyDescent="0.35">
      <c r="A10" s="7" t="s">
        <v>40</v>
      </c>
      <c r="B10" s="23">
        <v>6.5</v>
      </c>
      <c r="C10" s="23">
        <v>9</v>
      </c>
      <c r="D10" s="23">
        <v>9</v>
      </c>
      <c r="E10" s="24">
        <v>5.25</v>
      </c>
      <c r="F10" s="24">
        <v>6</v>
      </c>
      <c r="G10" s="24">
        <v>3.75</v>
      </c>
      <c r="H10" s="24">
        <v>9</v>
      </c>
      <c r="I10" s="23">
        <v>8</v>
      </c>
      <c r="J10" s="23">
        <v>9</v>
      </c>
      <c r="K10" s="23">
        <v>145</v>
      </c>
      <c r="L10" s="23">
        <v>6</v>
      </c>
      <c r="M10" s="23">
        <v>9</v>
      </c>
      <c r="N10" s="23">
        <v>4</v>
      </c>
      <c r="O10" s="23">
        <v>9</v>
      </c>
      <c r="P10" s="37">
        <v>9.1</v>
      </c>
      <c r="Q10" s="2"/>
      <c r="R10" s="2"/>
    </row>
    <row r="11" spans="1:18" ht="18" customHeight="1" x14ac:dyDescent="0.35">
      <c r="A11" s="7" t="s">
        <v>41</v>
      </c>
      <c r="B11" s="22">
        <f t="shared" ref="B11:O11" si="3">B9*B10</f>
        <v>2.1201171875000001E-2</v>
      </c>
      <c r="C11" s="22">
        <f t="shared" si="3"/>
        <v>2.03203125E-2</v>
      </c>
      <c r="D11" s="22">
        <f t="shared" si="3"/>
        <v>4.0218749999999998E-2</v>
      </c>
      <c r="E11" s="22">
        <f t="shared" si="3"/>
        <v>1.4970703125E-2</v>
      </c>
      <c r="F11" s="22">
        <f t="shared" si="3"/>
        <v>1.5120967741935484E-2</v>
      </c>
      <c r="G11" s="22">
        <f t="shared" si="3"/>
        <v>1.4941406250000001E-2</v>
      </c>
      <c r="H11" s="22">
        <f t="shared" si="3"/>
        <v>2.1093749999999998E-2</v>
      </c>
      <c r="I11" s="22">
        <f t="shared" si="3"/>
        <v>1.7159090909090909E-2</v>
      </c>
      <c r="J11" s="22">
        <f t="shared" si="3"/>
        <v>2.1907894736842105E-2</v>
      </c>
      <c r="K11" s="22">
        <f t="shared" si="3"/>
        <v>12.34765625</v>
      </c>
      <c r="L11" s="22">
        <f t="shared" si="3"/>
        <v>0.46406250000000004</v>
      </c>
      <c r="M11" s="22">
        <f t="shared" si="3"/>
        <v>2.6015625000000001E-2</v>
      </c>
      <c r="N11" s="22">
        <f t="shared" si="3"/>
        <v>4.6874999999999998E-3</v>
      </c>
      <c r="O11" s="22">
        <f t="shared" si="3"/>
        <v>1.5820312499999999E-2</v>
      </c>
      <c r="P11" s="32">
        <f>P9*P10</f>
        <v>2.3773749999999996E-2</v>
      </c>
      <c r="Q11" s="1"/>
      <c r="R11" s="1"/>
    </row>
    <row r="12" spans="1:18" ht="18" customHeight="1" x14ac:dyDescent="0.35">
      <c r="A12" s="10" t="s">
        <v>33</v>
      </c>
      <c r="B12" s="14">
        <v>10</v>
      </c>
      <c r="C12" s="14">
        <v>10</v>
      </c>
      <c r="D12" s="14">
        <v>10</v>
      </c>
      <c r="E12" s="14">
        <v>10</v>
      </c>
      <c r="F12" s="14">
        <v>10</v>
      </c>
      <c r="G12" s="14">
        <v>10</v>
      </c>
      <c r="H12" s="14">
        <v>10</v>
      </c>
      <c r="I12" s="14">
        <v>10</v>
      </c>
      <c r="J12" s="14">
        <v>10</v>
      </c>
      <c r="K12" s="14">
        <v>130</v>
      </c>
      <c r="L12" s="14">
        <v>10</v>
      </c>
      <c r="M12" s="14">
        <v>10</v>
      </c>
      <c r="N12" s="14">
        <v>10</v>
      </c>
      <c r="O12" s="14">
        <v>10</v>
      </c>
      <c r="P12" s="35">
        <v>10</v>
      </c>
      <c r="Q12" s="2"/>
      <c r="R12" s="2"/>
    </row>
    <row r="13" spans="1:18" ht="18" customHeight="1" x14ac:dyDescent="0.35">
      <c r="A13" s="10" t="s">
        <v>34</v>
      </c>
      <c r="B13" s="7">
        <v>300</v>
      </c>
      <c r="C13" s="7">
        <v>300</v>
      </c>
      <c r="D13" s="7">
        <v>300</v>
      </c>
      <c r="E13" s="14">
        <v>300</v>
      </c>
      <c r="F13" s="14">
        <v>300</v>
      </c>
      <c r="G13" s="14">
        <v>300</v>
      </c>
      <c r="H13" s="14">
        <v>300</v>
      </c>
      <c r="I13" s="7">
        <v>300</v>
      </c>
      <c r="J13" s="7">
        <v>300</v>
      </c>
      <c r="K13" s="7">
        <v>750</v>
      </c>
      <c r="L13" s="7">
        <v>300</v>
      </c>
      <c r="M13" s="7">
        <v>300</v>
      </c>
      <c r="N13" s="7">
        <v>300</v>
      </c>
      <c r="O13" s="7">
        <v>300</v>
      </c>
      <c r="P13" s="35">
        <v>300</v>
      </c>
      <c r="Q13" s="2"/>
      <c r="R13" s="2"/>
    </row>
    <row r="14" spans="1:18" ht="18" customHeight="1" x14ac:dyDescent="0.35">
      <c r="A14" s="10" t="s">
        <v>35</v>
      </c>
      <c r="B14" s="15">
        <f>(B12*B13)/495</f>
        <v>6.0606060606060606</v>
      </c>
      <c r="C14" s="15">
        <f t="shared" ref="C14:P14" si="4">(C12*5280/60)*C13/43560</f>
        <v>6.0606060606060606</v>
      </c>
      <c r="D14" s="15">
        <f t="shared" si="4"/>
        <v>6.0606060606060606</v>
      </c>
      <c r="E14" s="15">
        <f t="shared" si="4"/>
        <v>6.0606060606060606</v>
      </c>
      <c r="F14" s="15">
        <f t="shared" si="4"/>
        <v>6.0606060606060606</v>
      </c>
      <c r="G14" s="15">
        <f t="shared" si="4"/>
        <v>6.0606060606060606</v>
      </c>
      <c r="H14" s="15">
        <f t="shared" si="4"/>
        <v>6.0606060606060606</v>
      </c>
      <c r="I14" s="15">
        <f t="shared" si="4"/>
        <v>6.0606060606060606</v>
      </c>
      <c r="J14" s="15">
        <f t="shared" si="4"/>
        <v>6.0606060606060606</v>
      </c>
      <c r="K14" s="15">
        <f t="shared" si="4"/>
        <v>196.96969696969697</v>
      </c>
      <c r="L14" s="15">
        <f t="shared" si="4"/>
        <v>6.0606060606060606</v>
      </c>
      <c r="M14" s="15">
        <f t="shared" si="4"/>
        <v>6.0606060606060606</v>
      </c>
      <c r="N14" s="15">
        <f t="shared" si="4"/>
        <v>6.0606060606060606</v>
      </c>
      <c r="O14" s="15">
        <f t="shared" si="4"/>
        <v>6.0606060606060606</v>
      </c>
      <c r="P14" s="33">
        <f t="shared" si="4"/>
        <v>6.0606060606060606</v>
      </c>
      <c r="Q14" s="1"/>
      <c r="R14" s="1"/>
    </row>
    <row r="15" spans="1:18" ht="18" customHeight="1" x14ac:dyDescent="0.35">
      <c r="A15" s="7" t="s">
        <v>42</v>
      </c>
      <c r="B15" s="25">
        <f t="shared" ref="B15:O15" si="5">B11/B14</f>
        <v>3.4981933593750004E-3</v>
      </c>
      <c r="C15" s="25">
        <f t="shared" si="5"/>
        <v>3.3528515625000001E-3</v>
      </c>
      <c r="D15" s="25">
        <f t="shared" si="5"/>
        <v>6.6360937499999996E-3</v>
      </c>
      <c r="E15" s="25">
        <f t="shared" si="5"/>
        <v>2.4701660156250002E-3</v>
      </c>
      <c r="F15" s="25">
        <f t="shared" si="5"/>
        <v>2.4949596774193551E-3</v>
      </c>
      <c r="G15" s="25">
        <f t="shared" si="5"/>
        <v>2.4653320312500002E-3</v>
      </c>
      <c r="H15" s="25">
        <f t="shared" si="5"/>
        <v>3.4804687499999996E-3</v>
      </c>
      <c r="I15" s="25">
        <f t="shared" si="5"/>
        <v>2.83125E-3</v>
      </c>
      <c r="J15" s="25">
        <f t="shared" si="5"/>
        <v>3.6148026315789474E-3</v>
      </c>
      <c r="K15" s="25">
        <f t="shared" si="5"/>
        <v>6.2688100961538457E-2</v>
      </c>
      <c r="L15" s="25">
        <f t="shared" si="5"/>
        <v>7.6570312500000001E-2</v>
      </c>
      <c r="M15" s="25">
        <f t="shared" si="5"/>
        <v>4.292578125E-3</v>
      </c>
      <c r="N15" s="25">
        <f t="shared" si="5"/>
        <v>7.7343749999999993E-4</v>
      </c>
      <c r="O15" s="25">
        <f t="shared" si="5"/>
        <v>2.6103515625E-3</v>
      </c>
      <c r="P15" s="34">
        <f>P11/P14</f>
        <v>3.9226687499999994E-3</v>
      </c>
      <c r="Q15" s="2"/>
      <c r="R15" s="2"/>
    </row>
    <row r="16" spans="1:18" ht="14.5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</sheetData>
  <phoneticPr fontId="4" type="noConversion"/>
  <printOptions gridLines="1"/>
  <pageMargins left="0.75" right="0.75" top="1" bottom="1" header="0.5" footer="0.5"/>
  <pageSetup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Find Flow Rate</vt:lpstr>
      <vt:lpstr>Find LBS A.I. Per Acre</vt:lpstr>
      <vt:lpstr>'Find Flow Rate'!Print_Area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Hoot Holiman</dc:creator>
  <cp:lastModifiedBy>Aine Lehane</cp:lastModifiedBy>
  <cp:lastPrinted>2021-05-13T20:56:06Z</cp:lastPrinted>
  <dcterms:created xsi:type="dcterms:W3CDTF">1999-02-05T14:24:54Z</dcterms:created>
  <dcterms:modified xsi:type="dcterms:W3CDTF">2026-06-08T19:53:37Z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2025-02-03T16:30:40Z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c661b982-7f37-4fde-ac4e-16861a5a595f</vt:lpwstr>
  </property>
  <property fmtid="{D5CDD505-2E9C-101B-9397-08002B2CF9AE}" pid="8" name="MSIP_Label_7b94a7b8-f06c-4dfe-bdcc-9b548fd58c31_ContentBits">
    <vt:lpwstr>0</vt:lpwstr>
  </property>
</Properties>
</file>